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4\"/>
    </mc:Choice>
  </mc:AlternateContent>
  <xr:revisionPtr revIDLastSave="0" documentId="13_ncr:1_{FAF65484-D9E1-4994-8AC1-D9D4D1934C11}" xr6:coauthVersionLast="47" xr6:coauthVersionMax="47" xr10:uidLastSave="{00000000-0000-0000-0000-000000000000}"/>
  <bookViews>
    <workbookView xWindow="0" yWindow="2400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ОСР 525-02-01" sheetId="8" r:id="rId8"/>
    <sheet name="ОСР 525-12-01" sheetId="9" r:id="rId9"/>
    <sheet name="ОСР 322-02-01" sheetId="10" r:id="rId10"/>
    <sheet name="ОСР 322-09-01" sheetId="11" r:id="rId11"/>
    <sheet name="ОСР 322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3" i="2"/>
  <c r="G63" i="2"/>
  <c r="F63" i="2"/>
  <c r="E63" i="2"/>
  <c r="D63" i="2"/>
  <c r="H62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<sst xmlns="http://schemas.openxmlformats.org/spreadsheetml/2006/main" count="475" uniqueCount="189">
  <si>
    <t>СВОДКА ЗАТРАТ</t>
  </si>
  <si>
    <t>P_0344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</si>
  <si>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</si>
  <si>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</si>
  <si>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</si>
  <si>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</si>
  <si>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</si>
  <si>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</si>
  <si>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</si>
  <si>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</si>
  <si>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</si>
  <si>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</si>
  <si>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</si>
  <si>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</si>
  <si>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</si>
  <si>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</si>
  <si>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</si>
  <si>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</si>
  <si>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</si>
  <si>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</si>
  <si>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</si>
  <si>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</si>
  <si>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</si>
  <si>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</si>
  <si>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</si>
  <si>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</si>
  <si>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</si>
  <si>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</si>
  <si>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</si>
  <si>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</si>
  <si>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</si>
  <si>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</si>
  <si>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</si>
  <si>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</si>
  <si>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</si>
  <si>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</si>
  <si>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</si>
  <si>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</si>
  <si>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</si>
  <si>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</si>
  <si>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</si>
  <si>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</si>
  <si>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</si>
  <si>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</si>
  <si>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</si>
  <si>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 322-02-01</t>
  </si>
  <si>
    <t>"Реконструкция РУ-0,4 кВ КТП Яг 907/160кВА"Ставропольский район,Самарская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</si>
  <si>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</si>
  <si>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</si>
  <si>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</si>
  <si>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</si>
  <si>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</si>
  <si>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</si>
  <si>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</si>
  <si>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</si>
  <si>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</si>
  <si>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</si>
  <si>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</si>
  <si>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</si>
  <si>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</si>
  <si>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</si>
  <si>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</si>
  <si>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</si>
  <si>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</si>
  <si>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</si>
  <si>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</si>
  <si>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</si>
  <si>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</si>
  <si>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</si>
  <si>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</si>
  <si>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</si>
  <si>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</si>
  <si>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</si>
  <si>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</si>
  <si>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</si>
  <si>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 322-09-01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</si>
  <si>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</si>
  <si>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</si>
  <si>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</si>
  <si>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</si>
  <si>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</si>
  <si>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</si>
  <si>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</si>
  <si>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</si>
  <si>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</si>
  <si>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</si>
  <si>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ОСР 322-12-01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</si>
  <si>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</si>
  <si>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</si>
  <si>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</si>
  <si>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</si>
  <si>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</si>
  <si>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</si>
  <si>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</si>
  <si>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</si>
  <si>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</si>
  <si>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</si>
  <si>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</si>
  <si>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</si>
  <si>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</si>
  <si>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</si>
  <si>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</si>
  <si>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</si>
  <si>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</si>
  <si>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</si>
  <si>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</si>
  <si>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</si>
  <si>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</si>
  <si>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</si>
  <si>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</si>
  <si>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</si>
  <si>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</si>
  <si>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</si>
  <si>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</si>
  <si>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</si>
  <si>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</si>
  <si>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</si>
  <si>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</si>
  <si>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</si>
  <si>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</si>
  <si>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</si>
  <si>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</si>
  <si>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</si>
  <si>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</si>
  <si>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</si>
  <si>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</si>
  <si>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</si>
  <si>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</si>
  <si>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</si>
  <si>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</si>
  <si>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</si>
  <si>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</si>
  <si>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</si>
  <si>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</si>
  <si>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</si>
  <si>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</si>
  <si>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</si>
  <si>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</si>
  <si>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</si>
  <si>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</si>
  <si>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</si>
  <si>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</si>
  <si>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</si>
  <si>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</si>
  <si>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однотрансформаторная 400 кВА</t>
  </si>
  <si>
    <t>шт</t>
  </si>
  <si>
    <t>ОСР 305-09-01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</si>
  <si>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</si>
  <si>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</si>
  <si>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</si>
  <si>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</si>
  <si>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</si>
  <si>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</si>
  <si>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</si>
  <si>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</si>
  <si>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</si>
  <si>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</si>
  <si>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</si>
  <si>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</si>
  <si>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</si>
  <si>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</si>
  <si>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</si>
  <si>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</si>
  <si>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</si>
  <si>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</si>
  <si>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</si>
  <si>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</si>
  <si>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</si>
  <si>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</si>
  <si>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</si>
  <si>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</si>
  <si>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</si>
  <si>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Светильник ДКУ-50W IP65</t>
  </si>
  <si>
    <t>Панель распределительная щитов серии ЩО-70 (вводная)</t>
  </si>
  <si>
    <t>Панель распределительная щитов серии ЩО-70 (линейная)</t>
  </si>
  <si>
    <t>Панель торцевая РУ 0,4 кВ</t>
  </si>
  <si>
    <t>КП Исх. №105 от 27.02.2024г СВЭМ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</si>
  <si>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</si>
  <si>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</si>
  <si>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</si>
  <si>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</si>
  <si>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</si>
  <si>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</si>
  <si>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</si>
  <si>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</si>
  <si>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</si>
  <si>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</si>
  <si>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</si>
  <si>
    <t>Реконструкция КТПН 10/0,4 кВ №2080002 (КТПН-2 парка Победы) 400 кВА с заменой на КТП 10/0,4 кВ 400 кВА (0,4МВА)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</si>
</sst>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????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0" formatCode="0.00000000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13" fillId="2" borderId="0" xfId="4" applyNumberFormat="1" applyFont="1" applyFill="1" applyAlignment="1">
      <alignment horizontal="center" vertical="center"/>
    </xf>
    <xf numFmtId="2" fontId="13" fillId="0" borderId="0" xfId="4" applyNumberFormat="1" applyFont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180" fontId="13" fillId="0" borderId="0" xfId="4" applyNumberFormat="1" applyFont="1" applyAlignment="1">
      <alignment horizontal="center" vertical="center"/>
    </xf>
    <xf numFmtId="168" fontId="13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44140625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10" ht="15.75" customHeight="1">
      <c r="A17" s="88" t="s">
        <v>2</v>
      </c>
      <c r="B17" s="88"/>
      <c r="C17" s="88"/>
    </row>
    <row r="18" spans="1:10" ht="15.75" customHeight="1">
      <c r="A18" s="24"/>
      <c r="B18" s="24"/>
      <c r="C18" s="24"/>
    </row>
    <row r="19" spans="1:10" ht="72" customHeight="1">
      <c r="A19" s="89" t="s">
        <v>177</v>
      </c>
      <c r="B19" s="89"/>
      <c r="C19" s="89"/>
    </row>
    <row r="20" spans="1:10" ht="15.75" customHeight="1">
      <c r="A20" s="88" t="s">
        <v>3</v>
      </c>
      <c r="B20" s="88"/>
      <c r="C20" s="88"/>
    </row>
    <row r="21" spans="1:10" ht="15.75" customHeight="1">
      <c r="A21" s="24"/>
      <c r="B21" s="24"/>
      <c r="C21" s="24"/>
    </row>
    <row r="22" spans="1:10" ht="15.75" customHeight="1">
      <c r="A22" s="24"/>
      <c r="B22" s="24"/>
      <c r="C22" s="24"/>
    </row>
    <row r="23" spans="1:10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  <c r="J23" s="52"/>
    </row>
    <row r="24" spans="1:10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  <c r="J24" s="52"/>
    </row>
    <row r="25" spans="1:10" ht="15.75" customHeight="1">
      <c r="A25" s="90" t="s">
        <v>7</v>
      </c>
      <c r="B25" s="91"/>
      <c r="C25" s="92"/>
      <c r="D25" s="51"/>
      <c r="E25" s="51"/>
      <c r="F25" s="51"/>
      <c r="G25" s="52"/>
      <c r="H25" s="52"/>
      <c r="I25" s="52"/>
      <c r="J25" s="52"/>
    </row>
    <row r="26" spans="1:10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  <c r="J26" s="52"/>
    </row>
    <row r="27" spans="1:10" ht="15.75" customHeight="1">
      <c r="A27" s="55" t="s">
        <v>10</v>
      </c>
      <c r="B27" s="53" t="s">
        <v>11</v>
      </c>
      <c r="C27" s="56">
        <v>0</v>
      </c>
      <c r="D27" s="51"/>
      <c r="E27" s="57"/>
      <c r="F27" s="57"/>
      <c r="G27" s="58" t="s">
        <v>12</v>
      </c>
      <c r="H27" s="58" t="s">
        <v>13</v>
      </c>
      <c r="I27" s="58" t="s">
        <v>14</v>
      </c>
      <c r="J27" s="79"/>
    </row>
    <row r="28" spans="1:10" ht="15.75" customHeight="1">
      <c r="A28" s="55" t="s">
        <v>15</v>
      </c>
      <c r="B28" s="53" t="s">
        <v>16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80"/>
      <c r="J28" s="81"/>
    </row>
    <row r="29" spans="1:10" ht="15.75" customHeight="1">
      <c r="A29" s="55" t="s">
        <v>17</v>
      </c>
      <c r="B29" s="53" t="s">
        <v>18</v>
      </c>
      <c r="C29" s="61">
        <v>445.34289000000001</v>
      </c>
      <c r="D29" s="51"/>
      <c r="E29" s="57"/>
      <c r="F29" s="57"/>
      <c r="G29" s="59">
        <v>2020</v>
      </c>
      <c r="H29" s="60">
        <v>105.561885224957</v>
      </c>
      <c r="I29" s="80"/>
      <c r="J29" s="81"/>
    </row>
    <row r="30" spans="1:10" ht="15.75" customHeight="1">
      <c r="A30" s="50">
        <v>2</v>
      </c>
      <c r="B30" s="53" t="s">
        <v>19</v>
      </c>
      <c r="C30" s="61">
        <f>C27+C28+C29</f>
        <v>445.34289000000001</v>
      </c>
      <c r="D30" s="62"/>
      <c r="E30" s="63"/>
      <c r="F30" s="64"/>
      <c r="G30" s="59">
        <v>2021</v>
      </c>
      <c r="H30" s="60">
        <v>104.9354</v>
      </c>
      <c r="I30" s="80"/>
      <c r="J30" s="81"/>
    </row>
    <row r="31" spans="1:10" ht="15.75" customHeight="1">
      <c r="A31" s="55" t="s">
        <v>20</v>
      </c>
      <c r="B31" s="53" t="s">
        <v>21</v>
      </c>
      <c r="C31" s="61">
        <f>C30-ROUND(C30/1.2,5)</f>
        <v>74.22381</v>
      </c>
      <c r="D31" s="51"/>
      <c r="E31" s="63"/>
      <c r="F31" s="57"/>
      <c r="G31" s="59">
        <v>2022</v>
      </c>
      <c r="H31" s="60">
        <v>114.63142733059399</v>
      </c>
      <c r="I31" s="82"/>
      <c r="J31" s="81"/>
    </row>
    <row r="32" spans="1:10" ht="15.6">
      <c r="A32" s="50">
        <v>3</v>
      </c>
      <c r="B32" s="53" t="s">
        <v>22</v>
      </c>
      <c r="C32" s="65">
        <f>C30*I34</f>
        <v>462.74759615211099</v>
      </c>
      <c r="D32" s="51"/>
      <c r="E32" s="66">
        <f>D32-C32</f>
        <v>-462.74759615211099</v>
      </c>
      <c r="F32" s="67"/>
      <c r="G32" s="68">
        <v>2023</v>
      </c>
      <c r="H32" s="60">
        <v>109.096466260827</v>
      </c>
      <c r="I32" s="82"/>
      <c r="J32" s="81"/>
    </row>
    <row r="33" spans="1:10" ht="15.6">
      <c r="A33" s="90" t="s">
        <v>23</v>
      </c>
      <c r="B33" s="91"/>
      <c r="C33" s="92"/>
      <c r="D33" s="51"/>
      <c r="E33" s="69"/>
      <c r="F33" s="70"/>
      <c r="G33" s="59">
        <v>2024</v>
      </c>
      <c r="H33" s="60">
        <v>109.113503262205</v>
      </c>
      <c r="I33" s="82"/>
      <c r="J33" s="81"/>
    </row>
    <row r="34" spans="1:10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3">
        <f>(H34+100)/200</f>
        <v>1.0390815853198201</v>
      </c>
      <c r="J34" s="81"/>
    </row>
    <row r="35" spans="1:10" ht="15.6">
      <c r="A35" s="55" t="s">
        <v>10</v>
      </c>
      <c r="B35" s="53" t="s">
        <v>11</v>
      </c>
      <c r="C35" s="73">
        <f>ССР!D78+ССР!E78</f>
        <v>1469.1220914734899</v>
      </c>
      <c r="D35" s="51"/>
      <c r="E35" s="71"/>
      <c r="F35" s="57"/>
      <c r="G35" s="59">
        <v>2026</v>
      </c>
      <c r="H35" s="60">
        <v>105.262896868962</v>
      </c>
      <c r="I35" s="83">
        <f>(H35+100)/200*H34/100</f>
        <v>1.1065344785145901</v>
      </c>
      <c r="J35" s="84"/>
    </row>
    <row r="36" spans="1:10" ht="15.6">
      <c r="A36" s="55" t="s">
        <v>15</v>
      </c>
      <c r="B36" s="53" t="s">
        <v>16</v>
      </c>
      <c r="C36" s="73">
        <f>ССР!F78</f>
        <v>6598.3237153752798</v>
      </c>
      <c r="D36" s="51"/>
      <c r="E36" s="71"/>
      <c r="F36" s="57"/>
      <c r="G36" s="59">
        <v>2027</v>
      </c>
      <c r="H36" s="60">
        <v>104.420897989339</v>
      </c>
      <c r="I36" s="83">
        <f>(H36+100)/200*H35/100*H34/100</f>
        <v>1.1599922999352299</v>
      </c>
      <c r="J36" s="81"/>
    </row>
    <row r="37" spans="1:10" ht="15.6">
      <c r="A37" s="55" t="s">
        <v>17</v>
      </c>
      <c r="B37" s="53" t="s">
        <v>18</v>
      </c>
      <c r="C37" s="73">
        <f>(ССР!G74)*1.2-C30</f>
        <v>434.07449335862998</v>
      </c>
      <c r="D37" s="51"/>
      <c r="E37" s="71"/>
      <c r="F37" s="57"/>
      <c r="G37" s="59">
        <v>2028</v>
      </c>
      <c r="H37" s="60">
        <v>104.420897989339</v>
      </c>
      <c r="I37" s="83">
        <f>(H37+100)/200*H36/100*H35/100*H34/100</f>
        <v>1.2112743761995599</v>
      </c>
      <c r="J37" s="85"/>
    </row>
    <row r="38" spans="1:10" ht="15.6">
      <c r="A38" s="50">
        <v>2</v>
      </c>
      <c r="B38" s="53" t="s">
        <v>19</v>
      </c>
      <c r="C38" s="73">
        <f>C35+C36+C37</f>
        <v>8501.5203002073995</v>
      </c>
      <c r="D38" s="57"/>
      <c r="E38" s="66"/>
      <c r="F38" s="67"/>
      <c r="G38" s="59">
        <v>2029</v>
      </c>
      <c r="H38" s="60">
        <v>104.420897989339</v>
      </c>
      <c r="I38" s="83">
        <f>(H38+100)/200*H37/100*H36/100*H35/100*H34/100</f>
        <v>1.26482358074235</v>
      </c>
      <c r="J38" s="51"/>
    </row>
    <row r="39" spans="1:10" ht="15.6">
      <c r="A39" s="55" t="s">
        <v>20</v>
      </c>
      <c r="B39" s="53" t="s">
        <v>21</v>
      </c>
      <c r="C39" s="61">
        <f>C38-ROUND(C38/1.2,5)</f>
        <v>1416.9200502074</v>
      </c>
      <c r="D39" s="51"/>
      <c r="E39" s="71"/>
      <c r="F39" s="57"/>
      <c r="G39" s="51"/>
      <c r="H39" s="51"/>
      <c r="I39" s="51"/>
      <c r="J39" s="51"/>
    </row>
    <row r="40" spans="1:10" ht="15.6">
      <c r="A40" s="50">
        <v>3</v>
      </c>
      <c r="B40" s="53" t="s">
        <v>22</v>
      </c>
      <c r="C40" s="74">
        <f>C38*I35</f>
        <v>9407.2253319711799</v>
      </c>
      <c r="D40" s="51"/>
      <c r="E40" s="66">
        <f>D40-C40</f>
        <v>-9407.2253319711799</v>
      </c>
      <c r="F40" s="67"/>
      <c r="G40" s="51"/>
      <c r="H40" s="51"/>
      <c r="I40" s="51"/>
      <c r="J40" s="51"/>
    </row>
    <row r="41" spans="1:10" ht="15.6">
      <c r="A41" s="50"/>
      <c r="B41" s="53"/>
      <c r="C41" s="73"/>
      <c r="D41" s="51"/>
      <c r="E41" s="75"/>
      <c r="F41" s="57"/>
      <c r="G41" s="51"/>
      <c r="H41" s="51"/>
      <c r="I41" s="51"/>
      <c r="J41" s="51"/>
    </row>
    <row r="42" spans="1:10" ht="15.6">
      <c r="A42" s="50"/>
      <c r="B42" s="53" t="s">
        <v>24</v>
      </c>
      <c r="C42" s="107">
        <f>C40+C32</f>
        <v>9869.9729281232903</v>
      </c>
      <c r="D42" s="51"/>
      <c r="E42" s="66">
        <f>D42-C42</f>
        <v>-9869.9729281232903</v>
      </c>
      <c r="F42" s="67"/>
      <c r="G42" s="51"/>
      <c r="H42" s="51"/>
      <c r="I42" s="76"/>
      <c r="J42" s="51"/>
    </row>
    <row r="43" spans="1:10" ht="15.6">
      <c r="A43" s="52"/>
      <c r="B43" s="52"/>
      <c r="C43" s="52"/>
      <c r="D43" s="76"/>
      <c r="E43" s="51"/>
      <c r="F43" s="72"/>
      <c r="G43" s="51"/>
      <c r="H43" s="51"/>
      <c r="I43" s="51"/>
      <c r="J43" s="51"/>
    </row>
    <row r="44" spans="1:10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  <c r="J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186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>
      <c r="A14" s="2"/>
      <c r="B14" s="33"/>
      <c r="C14" s="33" t="s">
        <v>108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187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188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117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topLeftCell="A4" zoomScale="70" zoomScaleNormal="70" workbookViewId="0">
      <selection activeCell="H6" sqref="H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131</v>
      </c>
      <c r="B1" s="10" t="s">
        <v>132</v>
      </c>
      <c r="C1" s="10" t="s">
        <v>133</v>
      </c>
      <c r="D1" s="10" t="s">
        <v>134</v>
      </c>
      <c r="E1" s="10" t="s">
        <v>135</v>
      </c>
      <c r="F1" s="10" t="s">
        <v>136</v>
      </c>
      <c r="G1" s="10" t="s">
        <v>137</v>
      </c>
      <c r="H1" s="10" t="s">
        <v>138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7" t="s">
        <v>104</v>
      </c>
      <c r="B3" s="98"/>
      <c r="C3" s="11"/>
      <c r="D3" s="12">
        <v>4734.4414068495998</v>
      </c>
      <c r="E3" s="13"/>
      <c r="F3" s="13"/>
      <c r="G3" s="13"/>
      <c r="H3" s="14"/>
    </row>
    <row r="4" spans="1:8">
      <c r="A4" s="103" t="s">
        <v>139</v>
      </c>
      <c r="B4" s="15" t="s">
        <v>140</v>
      </c>
      <c r="C4" s="11"/>
      <c r="D4" s="12">
        <v>850.80290444695004</v>
      </c>
      <c r="E4" s="13"/>
      <c r="F4" s="13"/>
      <c r="G4" s="13"/>
      <c r="H4" s="14"/>
    </row>
    <row r="5" spans="1:8">
      <c r="A5" s="103"/>
      <c r="B5" s="15" t="s">
        <v>141</v>
      </c>
      <c r="C5" s="10"/>
      <c r="D5" s="12">
        <v>61.868222304359001</v>
      </c>
      <c r="E5" s="13"/>
      <c r="F5" s="13"/>
      <c r="G5" s="13"/>
      <c r="H5" s="16"/>
    </row>
    <row r="6" spans="1:8">
      <c r="A6" s="104"/>
      <c r="B6" s="15" t="s">
        <v>142</v>
      </c>
      <c r="C6" s="10"/>
      <c r="D6" s="12">
        <v>3821.7702800983002</v>
      </c>
      <c r="E6" s="13"/>
      <c r="F6" s="13"/>
      <c r="G6" s="13"/>
      <c r="H6" s="16"/>
    </row>
    <row r="7" spans="1:8">
      <c r="A7" s="104"/>
      <c r="B7" s="15" t="s">
        <v>143</v>
      </c>
      <c r="C7" s="10"/>
      <c r="D7" s="12">
        <v>0</v>
      </c>
      <c r="E7" s="13"/>
      <c r="F7" s="13"/>
      <c r="G7" s="13"/>
      <c r="H7" s="16"/>
    </row>
    <row r="8" spans="1:8">
      <c r="A8" s="99" t="s">
        <v>107</v>
      </c>
      <c r="B8" s="100"/>
      <c r="C8" s="103" t="s">
        <v>144</v>
      </c>
      <c r="D8" s="17">
        <v>4734.4414068495998</v>
      </c>
      <c r="E8" s="13">
        <v>1</v>
      </c>
      <c r="F8" s="13" t="s">
        <v>145</v>
      </c>
      <c r="G8" s="17">
        <v>4734.4414068495998</v>
      </c>
      <c r="H8" s="16"/>
    </row>
    <row r="9" spans="1:8">
      <c r="A9" s="105">
        <v>1</v>
      </c>
      <c r="B9" s="15" t="s">
        <v>140</v>
      </c>
      <c r="C9" s="103"/>
      <c r="D9" s="17">
        <v>850.80290444695004</v>
      </c>
      <c r="E9" s="13"/>
      <c r="F9" s="13"/>
      <c r="G9" s="13"/>
      <c r="H9" s="104" t="s">
        <v>40</v>
      </c>
    </row>
    <row r="10" spans="1:8">
      <c r="A10" s="103"/>
      <c r="B10" s="15" t="s">
        <v>141</v>
      </c>
      <c r="C10" s="103"/>
      <c r="D10" s="17">
        <v>61.868222304359001</v>
      </c>
      <c r="E10" s="13"/>
      <c r="F10" s="13"/>
      <c r="G10" s="13"/>
      <c r="H10" s="104"/>
    </row>
    <row r="11" spans="1:8">
      <c r="A11" s="103"/>
      <c r="B11" s="15" t="s">
        <v>142</v>
      </c>
      <c r="C11" s="103"/>
      <c r="D11" s="17">
        <v>3821.7702800983002</v>
      </c>
      <c r="E11" s="13"/>
      <c r="F11" s="13"/>
      <c r="G11" s="13"/>
      <c r="H11" s="104"/>
    </row>
    <row r="12" spans="1:8">
      <c r="A12" s="103"/>
      <c r="B12" s="15" t="s">
        <v>143</v>
      </c>
      <c r="C12" s="103"/>
      <c r="D12" s="17">
        <v>0</v>
      </c>
      <c r="E12" s="13"/>
      <c r="F12" s="13"/>
      <c r="G12" s="13"/>
      <c r="H12" s="104"/>
    </row>
    <row r="13" spans="1:8" ht="24.6">
      <c r="A13" s="101" t="s">
        <v>67</v>
      </c>
      <c r="B13" s="98"/>
      <c r="C13" s="10"/>
      <c r="D13" s="12">
        <v>96.354601444140002</v>
      </c>
      <c r="E13" s="13"/>
      <c r="F13" s="13"/>
      <c r="G13" s="13"/>
      <c r="H13" s="16"/>
    </row>
    <row r="14" spans="1:8">
      <c r="A14" s="103" t="s">
        <v>146</v>
      </c>
      <c r="B14" s="15" t="s">
        <v>140</v>
      </c>
      <c r="C14" s="10"/>
      <c r="D14" s="12">
        <v>0</v>
      </c>
      <c r="E14" s="13"/>
      <c r="F14" s="13"/>
      <c r="G14" s="13"/>
      <c r="H14" s="16"/>
    </row>
    <row r="15" spans="1:8">
      <c r="A15" s="103"/>
      <c r="B15" s="15" t="s">
        <v>141</v>
      </c>
      <c r="C15" s="10"/>
      <c r="D15" s="12">
        <v>0</v>
      </c>
      <c r="E15" s="13"/>
      <c r="F15" s="13"/>
      <c r="G15" s="13"/>
      <c r="H15" s="16"/>
    </row>
    <row r="16" spans="1:8">
      <c r="A16" s="103"/>
      <c r="B16" s="15" t="s">
        <v>142</v>
      </c>
      <c r="C16" s="10"/>
      <c r="D16" s="12">
        <v>0</v>
      </c>
      <c r="E16" s="13"/>
      <c r="F16" s="13"/>
      <c r="G16" s="13"/>
      <c r="H16" s="16"/>
    </row>
    <row r="17" spans="1:8">
      <c r="A17" s="103"/>
      <c r="B17" s="15" t="s">
        <v>143</v>
      </c>
      <c r="C17" s="10"/>
      <c r="D17" s="12">
        <v>96.354601444140002</v>
      </c>
      <c r="E17" s="13"/>
      <c r="F17" s="13"/>
      <c r="G17" s="13"/>
      <c r="H17" s="16"/>
    </row>
    <row r="18" spans="1:8">
      <c r="A18" s="99" t="s">
        <v>67</v>
      </c>
      <c r="B18" s="100"/>
      <c r="C18" s="103" t="s">
        <v>144</v>
      </c>
      <c r="D18" s="17">
        <v>96.354601444140002</v>
      </c>
      <c r="E18" s="13">
        <v>1</v>
      </c>
      <c r="F18" s="13" t="s">
        <v>145</v>
      </c>
      <c r="G18" s="17">
        <v>96.354601444140002</v>
      </c>
      <c r="H18" s="16"/>
    </row>
    <row r="19" spans="1:8">
      <c r="A19" s="105">
        <v>1</v>
      </c>
      <c r="B19" s="15" t="s">
        <v>140</v>
      </c>
      <c r="C19" s="103"/>
      <c r="D19" s="17">
        <v>0</v>
      </c>
      <c r="E19" s="13"/>
      <c r="F19" s="13"/>
      <c r="G19" s="13"/>
      <c r="H19" s="104" t="s">
        <v>40</v>
      </c>
    </row>
    <row r="20" spans="1:8">
      <c r="A20" s="103"/>
      <c r="B20" s="15" t="s">
        <v>141</v>
      </c>
      <c r="C20" s="103"/>
      <c r="D20" s="17">
        <v>0</v>
      </c>
      <c r="E20" s="13"/>
      <c r="F20" s="13"/>
      <c r="G20" s="13"/>
      <c r="H20" s="104"/>
    </row>
    <row r="21" spans="1:8">
      <c r="A21" s="103"/>
      <c r="B21" s="15" t="s">
        <v>142</v>
      </c>
      <c r="C21" s="103"/>
      <c r="D21" s="17">
        <v>0</v>
      </c>
      <c r="E21" s="13"/>
      <c r="F21" s="13"/>
      <c r="G21" s="13"/>
      <c r="H21" s="104"/>
    </row>
    <row r="22" spans="1:8">
      <c r="A22" s="103"/>
      <c r="B22" s="15" t="s">
        <v>143</v>
      </c>
      <c r="C22" s="103"/>
      <c r="D22" s="17">
        <v>96.354601444140002</v>
      </c>
      <c r="E22" s="13"/>
      <c r="F22" s="13"/>
      <c r="G22" s="13"/>
      <c r="H22" s="104"/>
    </row>
    <row r="23" spans="1:8" ht="24.6">
      <c r="A23" s="101" t="s">
        <v>83</v>
      </c>
      <c r="B23" s="98"/>
      <c r="C23" s="10"/>
      <c r="D23" s="12">
        <v>399.27906000000002</v>
      </c>
      <c r="E23" s="13"/>
      <c r="F23" s="13"/>
      <c r="G23" s="13"/>
      <c r="H23" s="16"/>
    </row>
    <row r="24" spans="1:8">
      <c r="A24" s="103" t="s">
        <v>147</v>
      </c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103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103"/>
      <c r="B26" s="15" t="s">
        <v>142</v>
      </c>
      <c r="C26" s="10"/>
      <c r="D26" s="12">
        <v>0</v>
      </c>
      <c r="E26" s="13"/>
      <c r="F26" s="13"/>
      <c r="G26" s="13"/>
      <c r="H26" s="16"/>
    </row>
    <row r="27" spans="1:8">
      <c r="A27" s="103"/>
      <c r="B27" s="15" t="s">
        <v>143</v>
      </c>
      <c r="C27" s="10"/>
      <c r="D27" s="12">
        <v>390.38405999999998</v>
      </c>
      <c r="E27" s="13"/>
      <c r="F27" s="13"/>
      <c r="G27" s="13"/>
      <c r="H27" s="16"/>
    </row>
    <row r="28" spans="1:8">
      <c r="A28" s="99" t="s">
        <v>83</v>
      </c>
      <c r="B28" s="100"/>
      <c r="C28" s="103" t="s">
        <v>144</v>
      </c>
      <c r="D28" s="17">
        <v>390.38405999999998</v>
      </c>
      <c r="E28" s="13">
        <v>1</v>
      </c>
      <c r="F28" s="13" t="s">
        <v>145</v>
      </c>
      <c r="G28" s="17">
        <v>390.38405999999998</v>
      </c>
      <c r="H28" s="16"/>
    </row>
    <row r="29" spans="1:8">
      <c r="A29" s="105">
        <v>1</v>
      </c>
      <c r="B29" s="15" t="s">
        <v>140</v>
      </c>
      <c r="C29" s="103"/>
      <c r="D29" s="17">
        <v>0</v>
      </c>
      <c r="E29" s="13"/>
      <c r="F29" s="13"/>
      <c r="G29" s="13"/>
      <c r="H29" s="104" t="s">
        <v>40</v>
      </c>
    </row>
    <row r="30" spans="1:8">
      <c r="A30" s="103"/>
      <c r="B30" s="15" t="s">
        <v>141</v>
      </c>
      <c r="C30" s="103"/>
      <c r="D30" s="17">
        <v>0</v>
      </c>
      <c r="E30" s="13"/>
      <c r="F30" s="13"/>
      <c r="G30" s="13"/>
      <c r="H30" s="104"/>
    </row>
    <row r="31" spans="1:8">
      <c r="A31" s="103"/>
      <c r="B31" s="15" t="s">
        <v>142</v>
      </c>
      <c r="C31" s="103"/>
      <c r="D31" s="17">
        <v>0</v>
      </c>
      <c r="E31" s="13"/>
      <c r="F31" s="13"/>
      <c r="G31" s="13"/>
      <c r="H31" s="104"/>
    </row>
    <row r="32" spans="1:8">
      <c r="A32" s="103"/>
      <c r="B32" s="15" t="s">
        <v>143</v>
      </c>
      <c r="C32" s="103"/>
      <c r="D32" s="17">
        <v>390.38405999999998</v>
      </c>
      <c r="E32" s="13"/>
      <c r="F32" s="13"/>
      <c r="G32" s="13"/>
      <c r="H32" s="104"/>
    </row>
    <row r="33" spans="1:8">
      <c r="A33" s="103" t="s">
        <v>148</v>
      </c>
      <c r="B33" s="15" t="s">
        <v>140</v>
      </c>
      <c r="C33" s="10"/>
      <c r="D33" s="12">
        <v>0</v>
      </c>
      <c r="E33" s="13"/>
      <c r="F33" s="13"/>
      <c r="G33" s="13"/>
      <c r="H33" s="16"/>
    </row>
    <row r="34" spans="1:8">
      <c r="A34" s="103"/>
      <c r="B34" s="15" t="s">
        <v>141</v>
      </c>
      <c r="C34" s="10"/>
      <c r="D34" s="12">
        <v>0</v>
      </c>
      <c r="E34" s="13"/>
      <c r="F34" s="13"/>
      <c r="G34" s="13"/>
      <c r="H34" s="16"/>
    </row>
    <row r="35" spans="1:8">
      <c r="A35" s="103"/>
      <c r="B35" s="15" t="s">
        <v>142</v>
      </c>
      <c r="C35" s="10"/>
      <c r="D35" s="12">
        <v>0</v>
      </c>
      <c r="E35" s="13"/>
      <c r="F35" s="13"/>
      <c r="G35" s="13"/>
      <c r="H35" s="16"/>
    </row>
    <row r="36" spans="1:8">
      <c r="A36" s="103"/>
      <c r="B36" s="15" t="s">
        <v>143</v>
      </c>
      <c r="C36" s="10"/>
      <c r="D36" s="12">
        <v>399.27906000000002</v>
      </c>
      <c r="E36" s="13"/>
      <c r="F36" s="13"/>
      <c r="G36" s="13"/>
      <c r="H36" s="16"/>
    </row>
    <row r="37" spans="1:8">
      <c r="A37" s="99" t="s">
        <v>83</v>
      </c>
      <c r="B37" s="100"/>
      <c r="C37" s="103" t="s">
        <v>149</v>
      </c>
      <c r="D37" s="17">
        <v>8.8949999999999996</v>
      </c>
      <c r="E37" s="13">
        <v>1</v>
      </c>
      <c r="F37" s="13" t="s">
        <v>145</v>
      </c>
      <c r="G37" s="17">
        <v>8.8949999999999996</v>
      </c>
      <c r="H37" s="16"/>
    </row>
    <row r="38" spans="1:8">
      <c r="A38" s="105">
        <v>1</v>
      </c>
      <c r="B38" s="15" t="s">
        <v>140</v>
      </c>
      <c r="C38" s="103"/>
      <c r="D38" s="17">
        <v>0</v>
      </c>
      <c r="E38" s="13"/>
      <c r="F38" s="13"/>
      <c r="G38" s="13"/>
      <c r="H38" s="104" t="s">
        <v>44</v>
      </c>
    </row>
    <row r="39" spans="1:8">
      <c r="A39" s="103"/>
      <c r="B39" s="15" t="s">
        <v>141</v>
      </c>
      <c r="C39" s="103"/>
      <c r="D39" s="17">
        <v>0</v>
      </c>
      <c r="E39" s="13"/>
      <c r="F39" s="13"/>
      <c r="G39" s="13"/>
      <c r="H39" s="104"/>
    </row>
    <row r="40" spans="1:8">
      <c r="A40" s="103"/>
      <c r="B40" s="15" t="s">
        <v>142</v>
      </c>
      <c r="C40" s="103"/>
      <c r="D40" s="17">
        <v>0</v>
      </c>
      <c r="E40" s="13"/>
      <c r="F40" s="13"/>
      <c r="G40" s="13"/>
      <c r="H40" s="104"/>
    </row>
    <row r="41" spans="1:8">
      <c r="A41" s="103"/>
      <c r="B41" s="15" t="s">
        <v>143</v>
      </c>
      <c r="C41" s="103"/>
      <c r="D41" s="17">
        <v>8.8949999999999996</v>
      </c>
      <c r="E41" s="13"/>
      <c r="F41" s="13"/>
      <c r="G41" s="13"/>
      <c r="H41" s="104"/>
    </row>
    <row r="42" spans="1:8" ht="24.6">
      <c r="A42" s="101" t="s">
        <v>114</v>
      </c>
      <c r="B42" s="98"/>
      <c r="C42" s="10"/>
      <c r="D42" s="12">
        <v>39.336352657005001</v>
      </c>
      <c r="E42" s="13"/>
      <c r="F42" s="13"/>
      <c r="G42" s="13"/>
      <c r="H42" s="16"/>
    </row>
    <row r="43" spans="1:8">
      <c r="A43" s="103" t="s">
        <v>150</v>
      </c>
      <c r="B43" s="15" t="s">
        <v>140</v>
      </c>
      <c r="C43" s="10"/>
      <c r="D43" s="12">
        <v>39.336352657005001</v>
      </c>
      <c r="E43" s="13"/>
      <c r="F43" s="13"/>
      <c r="G43" s="13"/>
      <c r="H43" s="16"/>
    </row>
    <row r="44" spans="1:8">
      <c r="A44" s="103"/>
      <c r="B44" s="15" t="s">
        <v>141</v>
      </c>
      <c r="C44" s="10"/>
      <c r="D44" s="12">
        <v>0</v>
      </c>
      <c r="E44" s="13"/>
      <c r="F44" s="13"/>
      <c r="G44" s="13"/>
      <c r="H44" s="16"/>
    </row>
    <row r="45" spans="1:8">
      <c r="A45" s="103"/>
      <c r="B45" s="15" t="s">
        <v>142</v>
      </c>
      <c r="C45" s="10"/>
      <c r="D45" s="12">
        <v>0</v>
      </c>
      <c r="E45" s="13"/>
      <c r="F45" s="13"/>
      <c r="G45" s="13"/>
      <c r="H45" s="16"/>
    </row>
    <row r="46" spans="1:8">
      <c r="A46" s="103"/>
      <c r="B46" s="15" t="s">
        <v>143</v>
      </c>
      <c r="C46" s="10"/>
      <c r="D46" s="12">
        <v>0</v>
      </c>
      <c r="E46" s="13"/>
      <c r="F46" s="13"/>
      <c r="G46" s="13"/>
      <c r="H46" s="16"/>
    </row>
    <row r="47" spans="1:8">
      <c r="A47" s="99" t="s">
        <v>42</v>
      </c>
      <c r="B47" s="100"/>
      <c r="C47" s="103" t="s">
        <v>151</v>
      </c>
      <c r="D47" s="17">
        <v>39.336352657005001</v>
      </c>
      <c r="E47" s="13">
        <v>2.5000000000000001E-5</v>
      </c>
      <c r="F47" s="13" t="s">
        <v>152</v>
      </c>
      <c r="G47" s="17">
        <v>1573454.1062802</v>
      </c>
      <c r="H47" s="16"/>
    </row>
    <row r="48" spans="1:8">
      <c r="A48" s="105">
        <v>1</v>
      </c>
      <c r="B48" s="15" t="s">
        <v>140</v>
      </c>
      <c r="C48" s="103"/>
      <c r="D48" s="17">
        <v>39.336352657005001</v>
      </c>
      <c r="E48" s="13"/>
      <c r="F48" s="13"/>
      <c r="G48" s="13"/>
      <c r="H48" s="104" t="s">
        <v>153</v>
      </c>
    </row>
    <row r="49" spans="1:8">
      <c r="A49" s="103"/>
      <c r="B49" s="15" t="s">
        <v>141</v>
      </c>
      <c r="C49" s="103"/>
      <c r="D49" s="17">
        <v>0</v>
      </c>
      <c r="E49" s="13"/>
      <c r="F49" s="13"/>
      <c r="G49" s="13"/>
      <c r="H49" s="104"/>
    </row>
    <row r="50" spans="1:8">
      <c r="A50" s="103"/>
      <c r="B50" s="15" t="s">
        <v>142</v>
      </c>
      <c r="C50" s="103"/>
      <c r="D50" s="17">
        <v>0</v>
      </c>
      <c r="E50" s="13"/>
      <c r="F50" s="13"/>
      <c r="G50" s="13"/>
      <c r="H50" s="104"/>
    </row>
    <row r="51" spans="1:8">
      <c r="A51" s="103"/>
      <c r="B51" s="15" t="s">
        <v>143</v>
      </c>
      <c r="C51" s="103"/>
      <c r="D51" s="17">
        <v>0</v>
      </c>
      <c r="E51" s="13"/>
      <c r="F51" s="13"/>
      <c r="G51" s="13"/>
      <c r="H51" s="104"/>
    </row>
    <row r="52" spans="1:8" ht="24.6">
      <c r="A52" s="101" t="s">
        <v>117</v>
      </c>
      <c r="B52" s="98"/>
      <c r="C52" s="10"/>
      <c r="D52" s="12">
        <v>180712.74185749001</v>
      </c>
      <c r="E52" s="13"/>
      <c r="F52" s="13"/>
      <c r="G52" s="13"/>
      <c r="H52" s="16"/>
    </row>
    <row r="53" spans="1:8">
      <c r="A53" s="103" t="s">
        <v>154</v>
      </c>
      <c r="B53" s="15" t="s">
        <v>140</v>
      </c>
      <c r="C53" s="10"/>
      <c r="D53" s="12">
        <v>0</v>
      </c>
      <c r="E53" s="13"/>
      <c r="F53" s="13"/>
      <c r="G53" s="13"/>
      <c r="H53" s="16"/>
    </row>
    <row r="54" spans="1:8">
      <c r="A54" s="103"/>
      <c r="B54" s="15" t="s">
        <v>141</v>
      </c>
      <c r="C54" s="10"/>
      <c r="D54" s="12">
        <v>0</v>
      </c>
      <c r="E54" s="13"/>
      <c r="F54" s="13"/>
      <c r="G54" s="13"/>
      <c r="H54" s="16"/>
    </row>
    <row r="55" spans="1:8">
      <c r="A55" s="103"/>
      <c r="B55" s="15" t="s">
        <v>142</v>
      </c>
      <c r="C55" s="10"/>
      <c r="D55" s="12">
        <v>0</v>
      </c>
      <c r="E55" s="13"/>
      <c r="F55" s="13"/>
      <c r="G55" s="13"/>
      <c r="H55" s="16"/>
    </row>
    <row r="56" spans="1:8">
      <c r="A56" s="103"/>
      <c r="B56" s="15" t="s">
        <v>143</v>
      </c>
      <c r="C56" s="10"/>
      <c r="D56" s="12">
        <v>180630.43478261001</v>
      </c>
      <c r="E56" s="13"/>
      <c r="F56" s="13"/>
      <c r="G56" s="13"/>
      <c r="H56" s="16"/>
    </row>
    <row r="57" spans="1:8">
      <c r="A57" s="99" t="s">
        <v>117</v>
      </c>
      <c r="B57" s="100"/>
      <c r="C57" s="103" t="s">
        <v>151</v>
      </c>
      <c r="D57" s="17">
        <v>180630.43478261001</v>
      </c>
      <c r="E57" s="13">
        <v>2.5000000000000001E-5</v>
      </c>
      <c r="F57" s="13" t="s">
        <v>152</v>
      </c>
      <c r="G57" s="17">
        <v>7225217391.3043003</v>
      </c>
      <c r="H57" s="16"/>
    </row>
    <row r="58" spans="1:8">
      <c r="A58" s="105">
        <v>1</v>
      </c>
      <c r="B58" s="15" t="s">
        <v>140</v>
      </c>
      <c r="C58" s="103"/>
      <c r="D58" s="17">
        <v>0</v>
      </c>
      <c r="E58" s="13"/>
      <c r="F58" s="13"/>
      <c r="G58" s="13"/>
      <c r="H58" s="104" t="s">
        <v>153</v>
      </c>
    </row>
    <row r="59" spans="1:8">
      <c r="A59" s="103"/>
      <c r="B59" s="15" t="s">
        <v>141</v>
      </c>
      <c r="C59" s="103"/>
      <c r="D59" s="17">
        <v>0</v>
      </c>
      <c r="E59" s="13"/>
      <c r="F59" s="13"/>
      <c r="G59" s="13"/>
      <c r="H59" s="104"/>
    </row>
    <row r="60" spans="1:8">
      <c r="A60" s="103"/>
      <c r="B60" s="15" t="s">
        <v>142</v>
      </c>
      <c r="C60" s="103"/>
      <c r="D60" s="17">
        <v>0</v>
      </c>
      <c r="E60" s="13"/>
      <c r="F60" s="13"/>
      <c r="G60" s="13"/>
      <c r="H60" s="104"/>
    </row>
    <row r="61" spans="1:8">
      <c r="A61" s="103"/>
      <c r="B61" s="15" t="s">
        <v>143</v>
      </c>
      <c r="C61" s="103"/>
      <c r="D61" s="17">
        <v>180630.43478261001</v>
      </c>
      <c r="E61" s="13"/>
      <c r="F61" s="13"/>
      <c r="G61" s="13"/>
      <c r="H61" s="104"/>
    </row>
    <row r="62" spans="1:8">
      <c r="A62" s="103" t="s">
        <v>86</v>
      </c>
      <c r="B62" s="15" t="s">
        <v>140</v>
      </c>
      <c r="C62" s="10"/>
      <c r="D62" s="12">
        <v>0</v>
      </c>
      <c r="E62" s="13"/>
      <c r="F62" s="13"/>
      <c r="G62" s="13"/>
      <c r="H62" s="16"/>
    </row>
    <row r="63" spans="1:8">
      <c r="A63" s="103"/>
      <c r="B63" s="15" t="s">
        <v>141</v>
      </c>
      <c r="C63" s="10"/>
      <c r="D63" s="12">
        <v>0</v>
      </c>
      <c r="E63" s="13"/>
      <c r="F63" s="13"/>
      <c r="G63" s="13"/>
      <c r="H63" s="16"/>
    </row>
    <row r="64" spans="1:8">
      <c r="A64" s="103"/>
      <c r="B64" s="15" t="s">
        <v>142</v>
      </c>
      <c r="C64" s="10"/>
      <c r="D64" s="12">
        <v>0</v>
      </c>
      <c r="E64" s="13"/>
      <c r="F64" s="13"/>
      <c r="G64" s="13"/>
      <c r="H64" s="16"/>
    </row>
    <row r="65" spans="1:8">
      <c r="A65" s="103"/>
      <c r="B65" s="15" t="s">
        <v>143</v>
      </c>
      <c r="C65" s="10"/>
      <c r="D65" s="12">
        <v>180712.74185749001</v>
      </c>
      <c r="E65" s="13"/>
      <c r="F65" s="13"/>
      <c r="G65" s="13"/>
      <c r="H65" s="16"/>
    </row>
    <row r="66" spans="1:8">
      <c r="A66" s="99" t="s">
        <v>117</v>
      </c>
      <c r="B66" s="100"/>
      <c r="C66" s="103" t="s">
        <v>155</v>
      </c>
      <c r="D66" s="17">
        <v>82.307074884005999</v>
      </c>
      <c r="E66" s="13">
        <v>1</v>
      </c>
      <c r="F66" s="13" t="s">
        <v>156</v>
      </c>
      <c r="G66" s="17">
        <v>82.307074884005999</v>
      </c>
      <c r="H66" s="16"/>
    </row>
    <row r="67" spans="1:8">
      <c r="A67" s="105">
        <v>1</v>
      </c>
      <c r="B67" s="15" t="s">
        <v>140</v>
      </c>
      <c r="C67" s="103"/>
      <c r="D67" s="17">
        <v>0</v>
      </c>
      <c r="E67" s="13"/>
      <c r="F67" s="13"/>
      <c r="G67" s="13"/>
      <c r="H67" s="104" t="s">
        <v>157</v>
      </c>
    </row>
    <row r="68" spans="1:8">
      <c r="A68" s="103"/>
      <c r="B68" s="15" t="s">
        <v>141</v>
      </c>
      <c r="C68" s="103"/>
      <c r="D68" s="17">
        <v>0</v>
      </c>
      <c r="E68" s="13"/>
      <c r="F68" s="13"/>
      <c r="G68" s="13"/>
      <c r="H68" s="104"/>
    </row>
    <row r="69" spans="1:8">
      <c r="A69" s="103"/>
      <c r="B69" s="15" t="s">
        <v>142</v>
      </c>
      <c r="C69" s="103"/>
      <c r="D69" s="17">
        <v>0</v>
      </c>
      <c r="E69" s="13"/>
      <c r="F69" s="13"/>
      <c r="G69" s="13"/>
      <c r="H69" s="104"/>
    </row>
    <row r="70" spans="1:8">
      <c r="A70" s="103"/>
      <c r="B70" s="15" t="s">
        <v>143</v>
      </c>
      <c r="C70" s="103"/>
      <c r="D70" s="17">
        <v>82.307074884005999</v>
      </c>
      <c r="E70" s="13"/>
      <c r="F70" s="13"/>
      <c r="G70" s="13"/>
      <c r="H70" s="104"/>
    </row>
    <row r="71" spans="1:8" ht="24.6">
      <c r="A71" s="101"/>
      <c r="B71" s="98"/>
      <c r="C71" s="10"/>
      <c r="D71" s="12">
        <v>77.47</v>
      </c>
      <c r="E71" s="13"/>
      <c r="F71" s="13"/>
      <c r="G71" s="13"/>
      <c r="H71" s="16"/>
    </row>
    <row r="72" spans="1:8">
      <c r="A72" s="103" t="s">
        <v>158</v>
      </c>
      <c r="B72" s="15" t="s">
        <v>140</v>
      </c>
      <c r="C72" s="10"/>
      <c r="D72" s="12">
        <v>71.25</v>
      </c>
      <c r="E72" s="13"/>
      <c r="F72" s="13"/>
      <c r="G72" s="13"/>
      <c r="H72" s="16"/>
    </row>
    <row r="73" spans="1:8">
      <c r="A73" s="103"/>
      <c r="B73" s="15" t="s">
        <v>141</v>
      </c>
      <c r="C73" s="10"/>
      <c r="D73" s="12">
        <v>6.22</v>
      </c>
      <c r="E73" s="13"/>
      <c r="F73" s="13"/>
      <c r="G73" s="13"/>
      <c r="H73" s="16"/>
    </row>
    <row r="74" spans="1:8">
      <c r="A74" s="103"/>
      <c r="B74" s="15" t="s">
        <v>142</v>
      </c>
      <c r="C74" s="10"/>
      <c r="D74" s="12">
        <v>0</v>
      </c>
      <c r="E74" s="13"/>
      <c r="F74" s="13"/>
      <c r="G74" s="13"/>
      <c r="H74" s="16"/>
    </row>
    <row r="75" spans="1:8">
      <c r="A75" s="103"/>
      <c r="B75" s="15" t="s">
        <v>143</v>
      </c>
      <c r="C75" s="10"/>
      <c r="D75" s="12">
        <v>0</v>
      </c>
      <c r="E75" s="13"/>
      <c r="F75" s="13"/>
      <c r="G75" s="13"/>
      <c r="H75" s="16"/>
    </row>
    <row r="76" spans="1:8">
      <c r="A76" s="99" t="s">
        <v>121</v>
      </c>
      <c r="B76" s="100"/>
      <c r="C76" s="103" t="s">
        <v>149</v>
      </c>
      <c r="D76" s="17">
        <v>77.47</v>
      </c>
      <c r="E76" s="13">
        <v>1</v>
      </c>
      <c r="F76" s="13" t="s">
        <v>145</v>
      </c>
      <c r="G76" s="17">
        <v>77.47</v>
      </c>
      <c r="H76" s="16"/>
    </row>
    <row r="77" spans="1:8">
      <c r="A77" s="105">
        <v>1</v>
      </c>
      <c r="B77" s="15" t="s">
        <v>140</v>
      </c>
      <c r="C77" s="103"/>
      <c r="D77" s="17">
        <v>71.25</v>
      </c>
      <c r="E77" s="13"/>
      <c r="F77" s="13"/>
      <c r="G77" s="13"/>
      <c r="H77" s="104" t="s">
        <v>44</v>
      </c>
    </row>
    <row r="78" spans="1:8">
      <c r="A78" s="103"/>
      <c r="B78" s="15" t="s">
        <v>141</v>
      </c>
      <c r="C78" s="103"/>
      <c r="D78" s="17">
        <v>6.22</v>
      </c>
      <c r="E78" s="13"/>
      <c r="F78" s="13"/>
      <c r="G78" s="13"/>
      <c r="H78" s="104"/>
    </row>
    <row r="79" spans="1:8">
      <c r="A79" s="103"/>
      <c r="B79" s="15" t="s">
        <v>142</v>
      </c>
      <c r="C79" s="103"/>
      <c r="D79" s="17">
        <v>0</v>
      </c>
      <c r="E79" s="13"/>
      <c r="F79" s="13"/>
      <c r="G79" s="13"/>
      <c r="H79" s="104"/>
    </row>
    <row r="80" spans="1:8">
      <c r="A80" s="103"/>
      <c r="B80" s="15" t="s">
        <v>143</v>
      </c>
      <c r="C80" s="103"/>
      <c r="D80" s="17">
        <v>0</v>
      </c>
      <c r="E80" s="13"/>
      <c r="F80" s="13"/>
      <c r="G80" s="13"/>
      <c r="H80" s="104"/>
    </row>
    <row r="81" spans="1:8" ht="24.6">
      <c r="A81" s="101" t="s">
        <v>124</v>
      </c>
      <c r="B81" s="98"/>
      <c r="C81" s="10"/>
      <c r="D81" s="12">
        <v>1682.5167915725999</v>
      </c>
      <c r="E81" s="13"/>
      <c r="F81" s="13"/>
      <c r="G81" s="13"/>
      <c r="H81" s="16"/>
    </row>
    <row r="82" spans="1:8">
      <c r="A82" s="103" t="s">
        <v>45</v>
      </c>
      <c r="B82" s="15" t="s">
        <v>140</v>
      </c>
      <c r="C82" s="10"/>
      <c r="D82" s="12">
        <v>68.014166936034002</v>
      </c>
      <c r="E82" s="13"/>
      <c r="F82" s="13"/>
      <c r="G82" s="13"/>
      <c r="H82" s="16"/>
    </row>
    <row r="83" spans="1:8">
      <c r="A83" s="103"/>
      <c r="B83" s="15" t="s">
        <v>141</v>
      </c>
      <c r="C83" s="10"/>
      <c r="D83" s="12">
        <v>29.443181259319001</v>
      </c>
      <c r="E83" s="13"/>
      <c r="F83" s="13"/>
      <c r="G83" s="13"/>
      <c r="H83" s="16"/>
    </row>
    <row r="84" spans="1:8">
      <c r="A84" s="103"/>
      <c r="B84" s="15" t="s">
        <v>142</v>
      </c>
      <c r="C84" s="10"/>
      <c r="D84" s="12">
        <v>1516.6793278104999</v>
      </c>
      <c r="E84" s="13"/>
      <c r="F84" s="13"/>
      <c r="G84" s="13"/>
      <c r="H84" s="16"/>
    </row>
    <row r="85" spans="1:8">
      <c r="A85" s="103"/>
      <c r="B85" s="15" t="s">
        <v>143</v>
      </c>
      <c r="C85" s="10"/>
      <c r="D85" s="12">
        <v>0</v>
      </c>
      <c r="E85" s="13"/>
      <c r="F85" s="13"/>
      <c r="G85" s="13"/>
      <c r="H85" s="16"/>
    </row>
    <row r="86" spans="1:8">
      <c r="A86" s="99" t="s">
        <v>126</v>
      </c>
      <c r="B86" s="100"/>
      <c r="C86" s="103" t="s">
        <v>155</v>
      </c>
      <c r="D86" s="17">
        <v>1614.1366760059</v>
      </c>
      <c r="E86" s="13">
        <v>1</v>
      </c>
      <c r="F86" s="13" t="s">
        <v>156</v>
      </c>
      <c r="G86" s="17">
        <v>1614.1366760059</v>
      </c>
      <c r="H86" s="16"/>
    </row>
    <row r="87" spans="1:8">
      <c r="A87" s="105">
        <v>1</v>
      </c>
      <c r="B87" s="15" t="s">
        <v>140</v>
      </c>
      <c r="C87" s="103"/>
      <c r="D87" s="17">
        <v>68.014166936034002</v>
      </c>
      <c r="E87" s="13"/>
      <c r="F87" s="13"/>
      <c r="G87" s="13"/>
      <c r="H87" s="104" t="s">
        <v>157</v>
      </c>
    </row>
    <row r="88" spans="1:8">
      <c r="A88" s="103"/>
      <c r="B88" s="15" t="s">
        <v>141</v>
      </c>
      <c r="C88" s="103"/>
      <c r="D88" s="17">
        <v>29.443181259319001</v>
      </c>
      <c r="E88" s="13"/>
      <c r="F88" s="13"/>
      <c r="G88" s="13"/>
      <c r="H88" s="104"/>
    </row>
    <row r="89" spans="1:8">
      <c r="A89" s="103"/>
      <c r="B89" s="15" t="s">
        <v>142</v>
      </c>
      <c r="C89" s="103"/>
      <c r="D89" s="17">
        <v>1516.6793278104999</v>
      </c>
      <c r="E89" s="13"/>
      <c r="F89" s="13"/>
      <c r="G89" s="13"/>
      <c r="H89" s="104"/>
    </row>
    <row r="90" spans="1:8">
      <c r="A90" s="103"/>
      <c r="B90" s="15" t="s">
        <v>143</v>
      </c>
      <c r="C90" s="103"/>
      <c r="D90" s="17">
        <v>0</v>
      </c>
      <c r="E90" s="13"/>
      <c r="F90" s="13"/>
      <c r="G90" s="13"/>
      <c r="H90" s="104"/>
    </row>
    <row r="91" spans="1:8">
      <c r="A91" s="103" t="s">
        <v>75</v>
      </c>
      <c r="B91" s="15" t="s">
        <v>140</v>
      </c>
      <c r="C91" s="10"/>
      <c r="D91" s="12">
        <v>68.014166936034002</v>
      </c>
      <c r="E91" s="13"/>
      <c r="F91" s="13"/>
      <c r="G91" s="13"/>
      <c r="H91" s="16"/>
    </row>
    <row r="92" spans="1:8">
      <c r="A92" s="103"/>
      <c r="B92" s="15" t="s">
        <v>141</v>
      </c>
      <c r="C92" s="10"/>
      <c r="D92" s="12">
        <v>29.443181259319001</v>
      </c>
      <c r="E92" s="13"/>
      <c r="F92" s="13"/>
      <c r="G92" s="13"/>
      <c r="H92" s="16"/>
    </row>
    <row r="93" spans="1:8">
      <c r="A93" s="103"/>
      <c r="B93" s="15" t="s">
        <v>142</v>
      </c>
      <c r="C93" s="10"/>
      <c r="D93" s="12">
        <v>1516.6793278104999</v>
      </c>
      <c r="E93" s="13"/>
      <c r="F93" s="13"/>
      <c r="G93" s="13"/>
      <c r="H93" s="16"/>
    </row>
    <row r="94" spans="1:8">
      <c r="A94" s="103"/>
      <c r="B94" s="15" t="s">
        <v>143</v>
      </c>
      <c r="C94" s="10"/>
      <c r="D94" s="12">
        <v>68.380115566743001</v>
      </c>
      <c r="E94" s="13"/>
      <c r="F94" s="13"/>
      <c r="G94" s="13"/>
      <c r="H94" s="16"/>
    </row>
    <row r="95" spans="1:8">
      <c r="A95" s="99" t="s">
        <v>129</v>
      </c>
      <c r="B95" s="100"/>
      <c r="C95" s="103" t="s">
        <v>155</v>
      </c>
      <c r="D95" s="17">
        <v>68.380115566743001</v>
      </c>
      <c r="E95" s="13">
        <v>1</v>
      </c>
      <c r="F95" s="13" t="s">
        <v>156</v>
      </c>
      <c r="G95" s="17">
        <v>68.380115566743001</v>
      </c>
      <c r="H95" s="16"/>
    </row>
    <row r="96" spans="1:8">
      <c r="A96" s="105">
        <v>1</v>
      </c>
      <c r="B96" s="15" t="s">
        <v>140</v>
      </c>
      <c r="C96" s="103"/>
      <c r="D96" s="17">
        <v>0</v>
      </c>
      <c r="E96" s="13"/>
      <c r="F96" s="13"/>
      <c r="G96" s="13"/>
      <c r="H96" s="104" t="s">
        <v>157</v>
      </c>
    </row>
    <row r="97" spans="1:8">
      <c r="A97" s="103"/>
      <c r="B97" s="15" t="s">
        <v>141</v>
      </c>
      <c r="C97" s="103"/>
      <c r="D97" s="17">
        <v>0</v>
      </c>
      <c r="E97" s="13"/>
      <c r="F97" s="13"/>
      <c r="G97" s="13"/>
      <c r="H97" s="104"/>
    </row>
    <row r="98" spans="1:8">
      <c r="A98" s="103"/>
      <c r="B98" s="15" t="s">
        <v>142</v>
      </c>
      <c r="C98" s="103"/>
      <c r="D98" s="17">
        <v>0</v>
      </c>
      <c r="E98" s="13"/>
      <c r="F98" s="13"/>
      <c r="G98" s="13"/>
      <c r="H98" s="104"/>
    </row>
    <row r="99" spans="1:8">
      <c r="A99" s="103"/>
      <c r="B99" s="15" t="s">
        <v>143</v>
      </c>
      <c r="C99" s="103"/>
      <c r="D99" s="17">
        <v>68.380115566743001</v>
      </c>
      <c r="E99" s="13"/>
      <c r="F99" s="13"/>
      <c r="G99" s="13"/>
      <c r="H99" s="104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102" t="s">
        <v>159</v>
      </c>
      <c r="B102" s="102"/>
      <c r="C102" s="102"/>
      <c r="D102" s="102"/>
      <c r="E102" s="102"/>
      <c r="F102" s="102"/>
      <c r="G102" s="102"/>
      <c r="H102" s="102"/>
    </row>
    <row r="103" spans="1:8">
      <c r="A103" s="102" t="s">
        <v>160</v>
      </c>
      <c r="B103" s="102"/>
      <c r="C103" s="102"/>
      <c r="D103" s="102"/>
      <c r="E103" s="102"/>
      <c r="F103" s="102"/>
      <c r="G103" s="102"/>
      <c r="H103" s="102"/>
    </row>
  </sheetData>
  <mergeCells count="59">
    <mergeCell ref="H58:H61"/>
    <mergeCell ref="H67:H70"/>
    <mergeCell ref="H77:H80"/>
    <mergeCell ref="H87:H90"/>
    <mergeCell ref="H96:H99"/>
    <mergeCell ref="H9:H12"/>
    <mergeCell ref="H19:H22"/>
    <mergeCell ref="H29:H32"/>
    <mergeCell ref="H38:H41"/>
    <mergeCell ref="H48:H51"/>
    <mergeCell ref="A82:A85"/>
    <mergeCell ref="A87:A90"/>
    <mergeCell ref="A91:A94"/>
    <mergeCell ref="A96:A99"/>
    <mergeCell ref="C8:C12"/>
    <mergeCell ref="C18:C22"/>
    <mergeCell ref="C28:C32"/>
    <mergeCell ref="C37:C41"/>
    <mergeCell ref="C47:C51"/>
    <mergeCell ref="C57:C61"/>
    <mergeCell ref="C66:C70"/>
    <mergeCell ref="C76:C80"/>
    <mergeCell ref="C86:C90"/>
    <mergeCell ref="C95:C99"/>
    <mergeCell ref="A86:B86"/>
    <mergeCell ref="A95:B95"/>
    <mergeCell ref="A102:H102"/>
    <mergeCell ref="A103:H103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A53:A56"/>
    <mergeCell ref="A58:A61"/>
    <mergeCell ref="A57:B57"/>
    <mergeCell ref="A66:B66"/>
    <mergeCell ref="A71:B71"/>
    <mergeCell ref="A76:B76"/>
    <mergeCell ref="A81:B81"/>
    <mergeCell ref="A62:A65"/>
    <mergeCell ref="A67:A70"/>
    <mergeCell ref="A72:A75"/>
    <mergeCell ref="A77:A80"/>
    <mergeCell ref="A28:B28"/>
    <mergeCell ref="A37:B37"/>
    <mergeCell ref="A42:B42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6" t="s">
        <v>161</v>
      </c>
      <c r="B1" s="106"/>
      <c r="C1" s="106"/>
      <c r="D1" s="106"/>
      <c r="E1" s="106"/>
      <c r="F1" s="106"/>
      <c r="G1" s="106"/>
      <c r="H1" s="106"/>
    </row>
    <row r="3" spans="1:8" ht="44.25" customHeight="1">
      <c r="A3" s="2" t="s">
        <v>162</v>
      </c>
      <c r="B3" s="2" t="s">
        <v>163</v>
      </c>
      <c r="C3" s="2" t="s">
        <v>164</v>
      </c>
      <c r="D3" s="2" t="s">
        <v>165</v>
      </c>
      <c r="E3" s="2" t="s">
        <v>166</v>
      </c>
      <c r="F3" s="2" t="s">
        <v>167</v>
      </c>
      <c r="G3" s="2" t="s">
        <v>168</v>
      </c>
      <c r="H3" s="2" t="s">
        <v>169</v>
      </c>
    </row>
    <row r="4" spans="1:8" ht="39" customHeight="1">
      <c r="A4" s="3" t="s">
        <v>170</v>
      </c>
      <c r="B4" s="4" t="s">
        <v>145</v>
      </c>
      <c r="C4" s="5">
        <v>1</v>
      </c>
      <c r="D4" s="5">
        <v>3821.7702800983002</v>
      </c>
      <c r="E4" s="4" t="s">
        <v>171</v>
      </c>
      <c r="F4" s="3" t="s">
        <v>170</v>
      </c>
      <c r="G4" s="5">
        <v>3821.7702800983002</v>
      </c>
      <c r="H4" s="6" t="s">
        <v>176</v>
      </c>
    </row>
    <row r="5" spans="1:8" ht="39" hidden="1" customHeight="1">
      <c r="A5" s="3" t="s">
        <v>172</v>
      </c>
      <c r="B5" s="4" t="s">
        <v>145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  <row r="6" spans="1:8" ht="39" hidden="1" customHeight="1">
      <c r="A6" s="3" t="s">
        <v>173</v>
      </c>
      <c r="B6" s="4" t="s">
        <v>145</v>
      </c>
      <c r="C6" s="5">
        <v>1</v>
      </c>
      <c r="D6" s="5">
        <v>826.33740497558995</v>
      </c>
      <c r="E6" s="4"/>
      <c r="F6" s="4"/>
      <c r="G6" s="5">
        <v>826.33740497558995</v>
      </c>
      <c r="H6" s="6"/>
    </row>
    <row r="7" spans="1:8" ht="39" hidden="1" customHeight="1">
      <c r="A7" s="3" t="s">
        <v>174</v>
      </c>
      <c r="B7" s="4" t="s">
        <v>145</v>
      </c>
      <c r="C7" s="5">
        <v>1</v>
      </c>
      <c r="D7" s="5">
        <v>672.81914181661</v>
      </c>
      <c r="E7" s="4"/>
      <c r="F7" s="4"/>
      <c r="G7" s="5">
        <v>672.81914181661</v>
      </c>
      <c r="H7" s="6"/>
    </row>
    <row r="8" spans="1:8" ht="39" hidden="1" customHeight="1">
      <c r="A8" s="3" t="s">
        <v>175</v>
      </c>
      <c r="B8" s="4" t="s">
        <v>145</v>
      </c>
      <c r="C8" s="5">
        <v>2</v>
      </c>
      <c r="D8" s="5">
        <v>8.7615421164317002</v>
      </c>
      <c r="E8" s="4"/>
      <c r="F8" s="4"/>
      <c r="G8" s="5">
        <v>17.523084232862999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abSelected="1" topLeftCell="C1" zoomScale="70" zoomScaleNormal="7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178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6" t="s">
        <v>4</v>
      </c>
      <c r="B18" s="96" t="s">
        <v>28</v>
      </c>
      <c r="C18" s="96" t="s">
        <v>29</v>
      </c>
      <c r="D18" s="93" t="s">
        <v>30</v>
      </c>
      <c r="E18" s="94"/>
      <c r="F18" s="94"/>
      <c r="G18" s="94"/>
      <c r="H18" s="95"/>
    </row>
    <row r="19" spans="1:8" ht="94.5" customHeight="1">
      <c r="A19" s="96"/>
      <c r="B19" s="96"/>
      <c r="C19" s="96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850.80290444695004</v>
      </c>
      <c r="E25" s="41">
        <v>61.868222304359001</v>
      </c>
      <c r="F25" s="41">
        <v>3821.7702800983002</v>
      </c>
      <c r="G25" s="41">
        <v>0</v>
      </c>
      <c r="H25" s="41">
        <v>4734.4414068495998</v>
      </c>
    </row>
    <row r="26" spans="1:8">
      <c r="A26" s="2">
        <v>2</v>
      </c>
      <c r="B26" s="2" t="s">
        <v>41</v>
      </c>
      <c r="C26" s="42" t="s">
        <v>42</v>
      </c>
      <c r="D26" s="41">
        <v>42.921272439634997</v>
      </c>
      <c r="E26" s="41">
        <v>0</v>
      </c>
      <c r="F26" s="41">
        <v>0</v>
      </c>
      <c r="G26" s="41">
        <v>0</v>
      </c>
      <c r="H26" s="41">
        <v>42.921272439634997</v>
      </c>
    </row>
    <row r="27" spans="1:8" ht="31.2">
      <c r="A27" s="2">
        <v>3</v>
      </c>
      <c r="B27" s="2" t="s">
        <v>43</v>
      </c>
      <c r="C27" s="42" t="s">
        <v>44</v>
      </c>
      <c r="D27" s="41">
        <v>71.25</v>
      </c>
      <c r="E27" s="41">
        <v>6.22</v>
      </c>
      <c r="F27" s="41">
        <v>0</v>
      </c>
      <c r="G27" s="41">
        <v>0</v>
      </c>
      <c r="H27" s="41">
        <v>77.47</v>
      </c>
    </row>
    <row r="28" spans="1:8" ht="31.2">
      <c r="A28" s="2">
        <v>4</v>
      </c>
      <c r="B28" s="2" t="s">
        <v>45</v>
      </c>
      <c r="C28" s="42" t="s">
        <v>46</v>
      </c>
      <c r="D28" s="41">
        <v>68.014166936034002</v>
      </c>
      <c r="E28" s="41">
        <v>29.443181259319001</v>
      </c>
      <c r="F28" s="41">
        <v>1516.6793278104999</v>
      </c>
      <c r="G28" s="41">
        <v>0</v>
      </c>
      <c r="H28" s="41">
        <v>1614.1366760059</v>
      </c>
    </row>
    <row r="29" spans="1:8">
      <c r="A29" s="2"/>
      <c r="B29" s="33"/>
      <c r="C29" s="33" t="s">
        <v>47</v>
      </c>
      <c r="D29" s="41">
        <v>1032.9883438226</v>
      </c>
      <c r="E29" s="41">
        <v>97.531403563677998</v>
      </c>
      <c r="F29" s="41">
        <v>5338.4496079088003</v>
      </c>
      <c r="G29" s="41">
        <v>0</v>
      </c>
      <c r="H29" s="41">
        <v>6468.9693552951003</v>
      </c>
    </row>
    <row r="30" spans="1:8">
      <c r="A30" s="2"/>
      <c r="B30" s="33"/>
      <c r="C30" s="44" t="s">
        <v>48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49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50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51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52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53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54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55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56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57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58</v>
      </c>
      <c r="D45" s="41">
        <v>1032.9883438226</v>
      </c>
      <c r="E45" s="41">
        <v>97.531403563677998</v>
      </c>
      <c r="F45" s="41">
        <v>5338.4496079088003</v>
      </c>
      <c r="G45" s="41">
        <v>0</v>
      </c>
      <c r="H45" s="41">
        <v>6468.9693552951003</v>
      </c>
    </row>
    <row r="46" spans="1:8">
      <c r="A46" s="2"/>
      <c r="B46" s="33"/>
      <c r="C46" s="44" t="s">
        <v>59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60</v>
      </c>
      <c r="C47" s="42" t="s">
        <v>61</v>
      </c>
      <c r="D47" s="41">
        <v>24.755597662761001</v>
      </c>
      <c r="E47" s="41">
        <v>2.4341028190267</v>
      </c>
      <c r="F47" s="41">
        <v>0</v>
      </c>
      <c r="G47" s="41">
        <v>0</v>
      </c>
      <c r="H47" s="41">
        <v>27.189700481788002</v>
      </c>
    </row>
    <row r="48" spans="1:8" ht="31.2">
      <c r="A48" s="2">
        <v>6</v>
      </c>
      <c r="B48" s="2" t="s">
        <v>60</v>
      </c>
      <c r="C48" s="42" t="s">
        <v>62</v>
      </c>
      <c r="D48" s="41">
        <v>0.85842544879269</v>
      </c>
      <c r="E48" s="41">
        <v>0</v>
      </c>
      <c r="F48" s="41">
        <v>0</v>
      </c>
      <c r="G48" s="41">
        <v>0</v>
      </c>
      <c r="H48" s="41">
        <v>0.85842544879269</v>
      </c>
    </row>
    <row r="49" spans="1:8">
      <c r="A49" s="2"/>
      <c r="B49" s="33"/>
      <c r="C49" s="33" t="s">
        <v>63</v>
      </c>
      <c r="D49" s="41">
        <v>25.614023111554001</v>
      </c>
      <c r="E49" s="41">
        <v>2.4341028190267</v>
      </c>
      <c r="F49" s="41">
        <v>0</v>
      </c>
      <c r="G49" s="41">
        <v>0</v>
      </c>
      <c r="H49" s="41">
        <v>28.048125930579999</v>
      </c>
    </row>
    <row r="50" spans="1:8">
      <c r="A50" s="2"/>
      <c r="B50" s="33"/>
      <c r="C50" s="33" t="s">
        <v>64</v>
      </c>
      <c r="D50" s="41">
        <v>1058.6023669342001</v>
      </c>
      <c r="E50" s="41">
        <v>99.965506382705001</v>
      </c>
      <c r="F50" s="41">
        <v>5338.4496079088003</v>
      </c>
      <c r="G50" s="41">
        <v>0</v>
      </c>
      <c r="H50" s="41">
        <v>6497.0174812257001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96.354601444140002</v>
      </c>
      <c r="H52" s="41">
        <v>96.354601444140002</v>
      </c>
    </row>
    <row r="53" spans="1:8" ht="31.2">
      <c r="A53" s="2">
        <v>8</v>
      </c>
      <c r="B53" s="2" t="s">
        <v>68</v>
      </c>
      <c r="C53" s="48" t="s">
        <v>69</v>
      </c>
      <c r="D53" s="41">
        <v>27.436527248777001</v>
      </c>
      <c r="E53" s="41">
        <v>2.6057058044307002</v>
      </c>
      <c r="F53" s="41">
        <v>0</v>
      </c>
      <c r="G53" s="41">
        <v>0</v>
      </c>
      <c r="H53" s="41">
        <v>30.042233053208001</v>
      </c>
    </row>
    <row r="54" spans="1:8">
      <c r="A54" s="2">
        <v>9</v>
      </c>
      <c r="B54" s="2" t="s">
        <v>70</v>
      </c>
      <c r="C54" s="48" t="s">
        <v>71</v>
      </c>
      <c r="D54" s="41">
        <v>0</v>
      </c>
      <c r="E54" s="41">
        <v>0</v>
      </c>
      <c r="F54" s="41">
        <v>0</v>
      </c>
      <c r="G54" s="41">
        <v>20.300087536766</v>
      </c>
      <c r="H54" s="41">
        <v>20.300087536766</v>
      </c>
    </row>
    <row r="55" spans="1:8">
      <c r="A55" s="2">
        <v>10</v>
      </c>
      <c r="B55" s="2"/>
      <c r="C55" s="48" t="s">
        <v>72</v>
      </c>
      <c r="D55" s="41">
        <v>0</v>
      </c>
      <c r="E55" s="41">
        <v>0</v>
      </c>
      <c r="F55" s="41">
        <v>0</v>
      </c>
      <c r="G55" s="41">
        <v>10.27865030171</v>
      </c>
      <c r="H55" s="41">
        <v>10.27865030171</v>
      </c>
    </row>
    <row r="56" spans="1:8">
      <c r="A56" s="2">
        <v>11</v>
      </c>
      <c r="B56" s="2"/>
      <c r="C56" s="48" t="s">
        <v>73</v>
      </c>
      <c r="D56" s="41">
        <v>0</v>
      </c>
      <c r="E56" s="41">
        <v>0</v>
      </c>
      <c r="F56" s="41">
        <v>0</v>
      </c>
      <c r="G56" s="41">
        <v>9.5269365413175997</v>
      </c>
      <c r="H56" s="41">
        <v>9.5269365413175997</v>
      </c>
    </row>
    <row r="57" spans="1:8">
      <c r="A57" s="2">
        <v>12</v>
      </c>
      <c r="B57" s="2" t="s">
        <v>74</v>
      </c>
      <c r="C57" s="48" t="s">
        <v>71</v>
      </c>
      <c r="D57" s="41">
        <v>0</v>
      </c>
      <c r="E57" s="41">
        <v>0</v>
      </c>
      <c r="F57" s="41">
        <v>0</v>
      </c>
      <c r="G57" s="41">
        <v>3.1770782539214002</v>
      </c>
      <c r="H57" s="41">
        <v>3.1770782539214002</v>
      </c>
    </row>
    <row r="58" spans="1:8" ht="31.2">
      <c r="A58" s="2">
        <v>13</v>
      </c>
      <c r="B58" s="2" t="s">
        <v>75</v>
      </c>
      <c r="C58" s="48" t="s">
        <v>46</v>
      </c>
      <c r="D58" s="41">
        <v>0</v>
      </c>
      <c r="E58" s="41">
        <v>0</v>
      </c>
      <c r="F58" s="41">
        <v>0</v>
      </c>
      <c r="G58" s="41">
        <v>68.380115566743001</v>
      </c>
      <c r="H58" s="41">
        <v>68.380115566743001</v>
      </c>
    </row>
    <row r="59" spans="1:8">
      <c r="A59" s="2"/>
      <c r="B59" s="33"/>
      <c r="C59" s="33" t="s">
        <v>76</v>
      </c>
      <c r="D59" s="41">
        <v>27.436527248777001</v>
      </c>
      <c r="E59" s="41">
        <v>2.6057058044307002</v>
      </c>
      <c r="F59" s="41">
        <v>0</v>
      </c>
      <c r="G59" s="41">
        <v>208.0174696446</v>
      </c>
      <c r="H59" s="41">
        <v>238.05970269781</v>
      </c>
    </row>
    <row r="60" spans="1:8">
      <c r="A60" s="2"/>
      <c r="B60" s="33"/>
      <c r="C60" s="33" t="s">
        <v>77</v>
      </c>
      <c r="D60" s="41">
        <v>1086.0388941829999</v>
      </c>
      <c r="E60" s="41">
        <v>102.57121218714001</v>
      </c>
      <c r="F60" s="41">
        <v>5338.4496079088003</v>
      </c>
      <c r="G60" s="41">
        <v>208.0174696446</v>
      </c>
      <c r="H60" s="41">
        <v>6735.0771839235003</v>
      </c>
    </row>
    <row r="61" spans="1:8" ht="31.5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>
      <c r="A63" s="2"/>
      <c r="B63" s="33"/>
      <c r="C63" s="33" t="s">
        <v>79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>
      <c r="A64" s="2"/>
      <c r="B64" s="33"/>
      <c r="C64" s="33" t="s">
        <v>80</v>
      </c>
      <c r="D64" s="41">
        <v>1086.0388941829999</v>
      </c>
      <c r="E64" s="41">
        <v>102.57121218714001</v>
      </c>
      <c r="F64" s="41">
        <v>5338.4496079088003</v>
      </c>
      <c r="G64" s="41">
        <v>208.0174696446</v>
      </c>
      <c r="H64" s="41">
        <v>6735.0771839235003</v>
      </c>
    </row>
    <row r="65" spans="1:8" ht="157.5" customHeight="1">
      <c r="A65" s="2"/>
      <c r="B65" s="33"/>
      <c r="C65" s="33" t="s">
        <v>81</v>
      </c>
      <c r="D65" s="41"/>
      <c r="E65" s="41"/>
      <c r="F65" s="41"/>
      <c r="G65" s="41"/>
      <c r="H65" s="41"/>
    </row>
    <row r="66" spans="1:8">
      <c r="A66" s="2">
        <v>14</v>
      </c>
      <c r="B66" s="2" t="s">
        <v>82</v>
      </c>
      <c r="C66" s="48" t="s">
        <v>83</v>
      </c>
      <c r="D66" s="41">
        <v>0</v>
      </c>
      <c r="E66" s="41">
        <v>0</v>
      </c>
      <c r="F66" s="41">
        <v>0</v>
      </c>
      <c r="G66" s="41">
        <v>399.27906000000002</v>
      </c>
      <c r="H66" s="41">
        <v>399.27906000000002</v>
      </c>
    </row>
    <row r="67" spans="1:8">
      <c r="A67" s="2">
        <v>15</v>
      </c>
      <c r="B67" s="2" t="s">
        <v>84</v>
      </c>
      <c r="C67" s="48" t="s">
        <v>85</v>
      </c>
      <c r="D67" s="41">
        <v>0</v>
      </c>
      <c r="E67" s="41">
        <v>0</v>
      </c>
      <c r="F67" s="41">
        <v>0</v>
      </c>
      <c r="G67" s="41">
        <v>21.899132816563</v>
      </c>
      <c r="H67" s="41">
        <v>21.899132816563</v>
      </c>
    </row>
    <row r="68" spans="1:8">
      <c r="A68" s="2">
        <v>16</v>
      </c>
      <c r="B68" s="2" t="s">
        <v>86</v>
      </c>
      <c r="C68" s="48" t="s">
        <v>87</v>
      </c>
      <c r="D68" s="41">
        <v>0</v>
      </c>
      <c r="E68" s="41">
        <v>0</v>
      </c>
      <c r="F68" s="41">
        <v>0</v>
      </c>
      <c r="G68" s="41">
        <v>82.307074884005999</v>
      </c>
      <c r="H68" s="41">
        <v>82.307074884005999</v>
      </c>
    </row>
    <row r="69" spans="1:8">
      <c r="A69" s="2"/>
      <c r="B69" s="33"/>
      <c r="C69" s="33" t="s">
        <v>88</v>
      </c>
      <c r="D69" s="41">
        <v>0</v>
      </c>
      <c r="E69" s="41">
        <v>0</v>
      </c>
      <c r="F69" s="41">
        <v>0</v>
      </c>
      <c r="G69" s="41">
        <v>503.48526770056998</v>
      </c>
      <c r="H69" s="41">
        <v>503.48526770056998</v>
      </c>
    </row>
    <row r="70" spans="1:8">
      <c r="A70" s="2"/>
      <c r="B70" s="33"/>
      <c r="C70" s="33" t="s">
        <v>89</v>
      </c>
      <c r="D70" s="41">
        <v>1086.0388941829999</v>
      </c>
      <c r="E70" s="41">
        <v>102.57121218714001</v>
      </c>
      <c r="F70" s="41">
        <v>5338.4496079088003</v>
      </c>
      <c r="G70" s="41">
        <v>711.50273734516998</v>
      </c>
      <c r="H70" s="41">
        <v>7238.5624516240996</v>
      </c>
    </row>
    <row r="71" spans="1:8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 ht="47.25" customHeight="1">
      <c r="A72" s="2">
        <v>17</v>
      </c>
      <c r="B72" s="2" t="s">
        <v>91</v>
      </c>
      <c r="C72" s="48" t="s">
        <v>92</v>
      </c>
      <c r="D72" s="41">
        <f>D70*3%</f>
        <v>32.581166825490001</v>
      </c>
      <c r="E72" s="41">
        <f>E70*3%</f>
        <v>3.0771363656142001</v>
      </c>
      <c r="F72" s="41">
        <f>F70*3%</f>
        <v>160.15348823726401</v>
      </c>
      <c r="G72" s="41">
        <f>G70*3%</f>
        <v>21.345082120355102</v>
      </c>
      <c r="H72" s="41">
        <f>SUM(D72:G72)</f>
        <v>217.15687354872301</v>
      </c>
    </row>
    <row r="73" spans="1:8">
      <c r="A73" s="2"/>
      <c r="B73" s="33"/>
      <c r="C73" s="33" t="s">
        <v>93</v>
      </c>
      <c r="D73" s="41">
        <f>D72</f>
        <v>32.581166825490001</v>
      </c>
      <c r="E73" s="41">
        <f>E72</f>
        <v>3.0771363656142001</v>
      </c>
      <c r="F73" s="41">
        <f>F72</f>
        <v>160.15348823726401</v>
      </c>
      <c r="G73" s="41">
        <f>G72</f>
        <v>21.345082120355102</v>
      </c>
      <c r="H73" s="41">
        <f>SUM(D73:G73)</f>
        <v>217.15687354872301</v>
      </c>
    </row>
    <row r="74" spans="1:8">
      <c r="A74" s="2"/>
      <c r="B74" s="33"/>
      <c r="C74" s="33" t="s">
        <v>94</v>
      </c>
      <c r="D74" s="41">
        <f>D73+D70</f>
        <v>1118.62006100849</v>
      </c>
      <c r="E74" s="41">
        <f>E73+E70</f>
        <v>105.648348552754</v>
      </c>
      <c r="F74" s="41">
        <f>F73+F70</f>
        <v>5498.6030961460601</v>
      </c>
      <c r="G74" s="41">
        <f>G73+G70</f>
        <v>732.84781946552505</v>
      </c>
      <c r="H74" s="41">
        <f>SUM(D74:G74)</f>
        <v>7455.7193251728304</v>
      </c>
    </row>
    <row r="75" spans="1:8">
      <c r="A75" s="2"/>
      <c r="B75" s="33"/>
      <c r="C75" s="33" t="s">
        <v>95</v>
      </c>
      <c r="D75" s="41"/>
      <c r="E75" s="41"/>
      <c r="F75" s="41"/>
      <c r="G75" s="41"/>
      <c r="H75" s="41"/>
    </row>
    <row r="76" spans="1:8">
      <c r="A76" s="2">
        <v>18</v>
      </c>
      <c r="B76" s="2" t="s">
        <v>96</v>
      </c>
      <c r="C76" s="48" t="s">
        <v>97</v>
      </c>
      <c r="D76" s="41">
        <f>D74*20%</f>
        <v>223.724012201698</v>
      </c>
      <c r="E76" s="41">
        <f>E74*20%</f>
        <v>21.1296697105508</v>
      </c>
      <c r="F76" s="41">
        <f>F74*20%</f>
        <v>1099.7206192292099</v>
      </c>
      <c r="G76" s="41">
        <f>G74*20%</f>
        <v>146.569563893105</v>
      </c>
      <c r="H76" s="41">
        <f>SUM(D76:G76)</f>
        <v>1491.1438650345699</v>
      </c>
    </row>
    <row r="77" spans="1:8">
      <c r="A77" s="2"/>
      <c r="B77" s="33"/>
      <c r="C77" s="33" t="s">
        <v>98</v>
      </c>
      <c r="D77" s="41">
        <f>D76</f>
        <v>223.724012201698</v>
      </c>
      <c r="E77" s="41">
        <f>E76</f>
        <v>21.1296697105508</v>
      </c>
      <c r="F77" s="41">
        <f>F76</f>
        <v>1099.7206192292099</v>
      </c>
      <c r="G77" s="41">
        <f>G76</f>
        <v>146.569563893105</v>
      </c>
      <c r="H77" s="41">
        <f>SUM(D77:G77)</f>
        <v>1491.1438650345699</v>
      </c>
    </row>
    <row r="78" spans="1:8">
      <c r="A78" s="2"/>
      <c r="B78" s="33"/>
      <c r="C78" s="33" t="s">
        <v>99</v>
      </c>
      <c r="D78" s="41">
        <f>D77+D74</f>
        <v>1342.3440732101899</v>
      </c>
      <c r="E78" s="41">
        <f>E77+E74</f>
        <v>126.778018263305</v>
      </c>
      <c r="F78" s="41">
        <f>F77+F74</f>
        <v>6598.3237153752798</v>
      </c>
      <c r="G78" s="41">
        <f>G77+G74</f>
        <v>879.41738335862999</v>
      </c>
      <c r="H78" s="41">
        <f>SUM(D78:G78)</f>
        <v>8946.8631902073994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179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>
      <c r="A14" s="2"/>
      <c r="B14" s="33"/>
      <c r="C14" s="33" t="s">
        <v>108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180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67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181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83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182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42</v>
      </c>
      <c r="D13" s="32">
        <v>39.336352657005001</v>
      </c>
      <c r="E13" s="32">
        <v>0</v>
      </c>
      <c r="F13" s="32">
        <v>0</v>
      </c>
      <c r="G13" s="32">
        <v>0</v>
      </c>
      <c r="H13" s="32">
        <v>39.336352657005001</v>
      </c>
      <c r="J13" s="20"/>
    </row>
    <row r="14" spans="1:14">
      <c r="A14" s="2"/>
      <c r="B14" s="33"/>
      <c r="C14" s="33" t="s">
        <v>108</v>
      </c>
      <c r="D14" s="32">
        <v>39.336352657005001</v>
      </c>
      <c r="E14" s="32">
        <v>0</v>
      </c>
      <c r="F14" s="32">
        <v>0</v>
      </c>
      <c r="G14" s="32">
        <v>0</v>
      </c>
      <c r="H14" s="32">
        <v>39.336352657005001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117</v>
      </c>
      <c r="D13" s="32">
        <v>0</v>
      </c>
      <c r="E13" s="32">
        <v>0</v>
      </c>
      <c r="F13" s="32">
        <v>0</v>
      </c>
      <c r="G13" s="32">
        <v>180630.43478261001</v>
      </c>
      <c r="H13" s="32">
        <v>180630.43478261001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180630.43478261001</v>
      </c>
      <c r="H14" s="32">
        <v>180630.43478261001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108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9" t="s">
        <v>185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6" t="s">
        <v>4</v>
      </c>
      <c r="B10" s="96" t="s">
        <v>28</v>
      </c>
      <c r="C10" s="96" t="s">
        <v>105</v>
      </c>
      <c r="D10" s="93" t="s">
        <v>30</v>
      </c>
      <c r="E10" s="94"/>
      <c r="F10" s="94"/>
      <c r="G10" s="94"/>
      <c r="H10" s="95"/>
      <c r="J10" s="20"/>
    </row>
    <row r="11" spans="1:14" ht="59.25" customHeight="1">
      <c r="A11" s="96"/>
      <c r="B11" s="96"/>
      <c r="C11" s="96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83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ОСР 525-02-01</vt:lpstr>
      <vt:lpstr>ОСР 525-12-01</vt:lpstr>
      <vt:lpstr>ОСР 322-02-01</vt:lpstr>
      <vt:lpstr>ОСР 322-09-01</vt:lpstr>
      <vt:lpstr>ОСР 322-12-01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B23A6ECE9ED34D288022B312AED51B7E_12</vt:lpwstr>
  </property>
  <property fmtid="{D5CDD505-2E9C-101B-9397-08002B2CF9AE}" pid="3" name="KSOProductBuildVer">
    <vt:lpwstr>1049-12.2.0.20795</vt:lpwstr>
  </property>
</Properties>
</file>